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bdb3c024a04d0e/Desktop/"/>
    </mc:Choice>
  </mc:AlternateContent>
  <xr:revisionPtr revIDLastSave="2" documentId="13_ncr:1_{D11B3488-88BF-443F-8B0C-746D4039CBB9}" xr6:coauthVersionLast="47" xr6:coauthVersionMax="47" xr10:uidLastSave="{7D22AF2D-EA81-4D0E-80D9-8D834EBBFFFB}"/>
  <bookViews>
    <workbookView xWindow="-108" yWindow="-108" windowWidth="23256" windowHeight="12456" activeTab="2" xr2:uid="{D994FFB9-6B25-4294-8428-813BBA9B1AA4}"/>
  </bookViews>
  <sheets>
    <sheet name="TTA JUV-1 17.05.2022" sheetId="1" r:id="rId1"/>
    <sheet name="TTA JUV-2 12.08.2022" sheetId="2" r:id="rId2"/>
    <sheet name="TTA JUV-3 10.10.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3" l="1"/>
  <c r="K26" i="3"/>
  <c r="L26" i="3" s="1"/>
  <c r="J26" i="3"/>
  <c r="F26" i="3"/>
  <c r="K25" i="3"/>
  <c r="L25" i="3" s="1"/>
  <c r="J25" i="3"/>
  <c r="F25" i="3"/>
  <c r="K24" i="3"/>
  <c r="M24" i="3" s="1"/>
  <c r="N24" i="3" s="1"/>
  <c r="J24" i="3"/>
  <c r="F24" i="3"/>
  <c r="K23" i="3"/>
  <c r="M23" i="3" s="1"/>
  <c r="N23" i="3" s="1"/>
  <c r="J23" i="3"/>
  <c r="F23" i="3"/>
  <c r="K22" i="3"/>
  <c r="M22" i="3" s="1"/>
  <c r="N22" i="3" s="1"/>
  <c r="J22" i="3"/>
  <c r="F22" i="3"/>
  <c r="K21" i="3"/>
  <c r="L21" i="3" s="1"/>
  <c r="J21" i="3"/>
  <c r="F21" i="3"/>
  <c r="K20" i="3"/>
  <c r="M20" i="3" s="1"/>
  <c r="N20" i="3" s="1"/>
  <c r="J20" i="3"/>
  <c r="F20" i="3"/>
  <c r="K19" i="3"/>
  <c r="L19" i="3" s="1"/>
  <c r="J19" i="3"/>
  <c r="F27" i="2"/>
  <c r="K26" i="2"/>
  <c r="M26" i="2" s="1"/>
  <c r="N26" i="2" s="1"/>
  <c r="J26" i="2"/>
  <c r="F26" i="2"/>
  <c r="K25" i="2"/>
  <c r="L25" i="2" s="1"/>
  <c r="J25" i="2"/>
  <c r="F25" i="2"/>
  <c r="K24" i="2"/>
  <c r="L24" i="2" s="1"/>
  <c r="J24" i="2"/>
  <c r="F24" i="2"/>
  <c r="K23" i="2"/>
  <c r="M23" i="2" s="1"/>
  <c r="N23" i="2" s="1"/>
  <c r="J23" i="2"/>
  <c r="F23" i="2"/>
  <c r="K22" i="2"/>
  <c r="M22" i="2" s="1"/>
  <c r="N22" i="2" s="1"/>
  <c r="J22" i="2"/>
  <c r="F22" i="2"/>
  <c r="K21" i="2"/>
  <c r="L21" i="2" s="1"/>
  <c r="J21" i="2"/>
  <c r="F21" i="2"/>
  <c r="K20" i="2"/>
  <c r="M20" i="2" s="1"/>
  <c r="N20" i="2" s="1"/>
  <c r="J20" i="2"/>
  <c r="F20" i="2"/>
  <c r="K19" i="2"/>
  <c r="M19" i="2" s="1"/>
  <c r="N19" i="2" s="1"/>
  <c r="J19" i="2"/>
  <c r="F26" i="1"/>
  <c r="F25" i="1"/>
  <c r="F24" i="1"/>
  <c r="F23" i="1"/>
  <c r="F22" i="1"/>
  <c r="F21" i="1"/>
  <c r="F20" i="1"/>
  <c r="M25" i="3" l="1"/>
  <c r="N25" i="3" s="1"/>
  <c r="M21" i="3"/>
  <c r="N21" i="3" s="1"/>
  <c r="I28" i="3"/>
  <c r="I29" i="3" s="1"/>
  <c r="I30" i="3" s="1"/>
  <c r="I31" i="3" s="1"/>
  <c r="J27" i="3"/>
  <c r="L23" i="3"/>
  <c r="M19" i="3"/>
  <c r="N19" i="3" s="1"/>
  <c r="L22" i="3"/>
  <c r="M26" i="3"/>
  <c r="N26" i="3" s="1"/>
  <c r="L20" i="3"/>
  <c r="L24" i="3"/>
  <c r="M25" i="2"/>
  <c r="N25" i="2" s="1"/>
  <c r="M21" i="2"/>
  <c r="N21" i="2" s="1"/>
  <c r="I28" i="2"/>
  <c r="I29" i="2" s="1"/>
  <c r="I30" i="2" s="1"/>
  <c r="I31" i="2" s="1"/>
  <c r="J27" i="2"/>
  <c r="M24" i="2"/>
  <c r="N24" i="2" s="1"/>
  <c r="L19" i="2"/>
  <c r="L23" i="2"/>
  <c r="L22" i="2"/>
  <c r="L26" i="2"/>
  <c r="L20" i="2"/>
  <c r="F27" i="1"/>
  <c r="L27" i="3" l="1"/>
  <c r="N27" i="3"/>
  <c r="N27" i="2"/>
  <c r="L27" i="2"/>
  <c r="J20" i="1"/>
  <c r="J21" i="1"/>
  <c r="J22" i="1"/>
  <c r="J23" i="1"/>
  <c r="J24" i="1"/>
  <c r="J25" i="1"/>
  <c r="J26" i="1"/>
  <c r="K20" i="1"/>
  <c r="M20" i="1" s="1"/>
  <c r="N20" i="1" s="1"/>
  <c r="K21" i="1"/>
  <c r="L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L26" i="1" s="1"/>
  <c r="K19" i="1"/>
  <c r="M19" i="1" s="1"/>
  <c r="N19" i="1" s="1"/>
  <c r="J19" i="1"/>
  <c r="J27" i="1" l="1"/>
  <c r="N27" i="1"/>
  <c r="I28" i="1"/>
  <c r="M21" i="1"/>
  <c r="N21" i="1" s="1"/>
  <c r="L25" i="1"/>
  <c r="L20" i="1"/>
  <c r="M26" i="1"/>
  <c r="N26" i="1" s="1"/>
  <c r="L24" i="1"/>
  <c r="L23" i="1"/>
  <c r="L22" i="1"/>
  <c r="L19" i="1"/>
  <c r="L27" i="1" l="1"/>
  <c r="I29" i="1"/>
  <c r="I30" i="1" s="1"/>
  <c r="I31" i="1" s="1"/>
</calcChain>
</file>

<file path=xl/sharedStrings.xml><?xml version="1.0" encoding="utf-8"?>
<sst xmlns="http://schemas.openxmlformats.org/spreadsheetml/2006/main" count="156" uniqueCount="48">
  <si>
    <t xml:space="preserve">Tellija: </t>
  </si>
  <si>
    <t xml:space="preserve">Riigimetsa Majandamise Keskus, Mõisa, Sagadi küla, Haljala vald, 45403 Lääne-Viru maakond </t>
  </si>
  <si>
    <t>Töövõtja: JUVIT OÜ, reg.14063079 Kaasiku 26b-3, Jõhvi vald, Ida-Virumaa 41541</t>
  </si>
  <si>
    <t>nr</t>
  </si>
  <si>
    <t>Nimetus</t>
  </si>
  <si>
    <t>mõõt ühik</t>
  </si>
  <si>
    <t>maht</t>
  </si>
  <si>
    <t>ühiku hind</t>
  </si>
  <si>
    <t>Lepinguline maksumus</t>
  </si>
  <si>
    <t xml:space="preserve">Eelnevalt akteeritud maht </t>
  </si>
  <si>
    <t>Eelnevalt akteeritud (maht x ühikhind)</t>
  </si>
  <si>
    <t xml:space="preserve">Käesoleva akti maht </t>
  </si>
  <si>
    <t>Käesolev akt (käesoleva akti maht x ühikhind)</t>
  </si>
  <si>
    <t xml:space="preserve">Kokku akteeritud maht </t>
  </si>
  <si>
    <t>Kokku akteeritud (maht x ühikuhind)</t>
  </si>
  <si>
    <t xml:space="preserve">Jääk (maht) </t>
  </si>
  <si>
    <t>Jääk (maht x ühikhind)</t>
  </si>
  <si>
    <t>Kokku käesolev akt ilma käibemaksuta:</t>
  </si>
  <si>
    <t xml:space="preserve">                             Käibemaks 20%:</t>
  </si>
  <si>
    <t xml:space="preserve">         Kokku koos käibemaksuga:</t>
  </si>
  <si>
    <t>Tasuda töövõtjale:</t>
  </si>
  <si>
    <t>Töövõtja esindaja</t>
  </si>
  <si>
    <t>Tellija esindaja</t>
  </si>
  <si>
    <t>Juri Mihhailovski</t>
  </si>
  <si>
    <t>juhatuse liige</t>
  </si>
  <si>
    <t>JUVIT OÜ</t>
  </si>
  <si>
    <t>/allkirjastatud digitaalselt/</t>
  </si>
  <si>
    <t>TEOSTATUD TÖÖDE AKT JUV-1 17.05.2022</t>
  </si>
  <si>
    <t>Periood: aprill-mai 2022</t>
  </si>
  <si>
    <t>Tööde nimetus:  „Alutaguse rahvuspargi infotahvlialuste 
valmistamine ja paigaldamine“</t>
  </si>
  <si>
    <t>TÖÖVÕTULEPING nr 1-46.11.30/2022/15</t>
  </si>
  <si>
    <t>Objekti nimetus :  Alutaguse rahvuspargi infotahvlialuste 
valmistamine ja paigaldamine</t>
  </si>
  <si>
    <t xml:space="preserve">Agusalu- ja Puhatu soostiku ühiskaart (aluse valmistamine ja paigaldus) </t>
  </si>
  <si>
    <t>tk</t>
  </si>
  <si>
    <t xml:space="preserve">Narva jõgi ülemjooks ja struugad (aluse valmistamine ja paigaldus) </t>
  </si>
  <si>
    <t xml:space="preserve">Seli soo , matkarada (aluse valmistamine ja paigaldus) </t>
  </si>
  <si>
    <t xml:space="preserve">Smolnitsa luitestik (aluse valmistamine ja paigaldus) </t>
  </si>
  <si>
    <t>Mäetaguse tammik (aluse valmistamine ja paigaldus)</t>
  </si>
  <si>
    <t xml:space="preserve">Iisaku -Illoka oosistik, Jõuga järved (aluse valmistamine ja paigaldus) </t>
  </si>
  <si>
    <t xml:space="preserve">Muraka soostik (aluse valmistamine ja paigaldus) </t>
  </si>
  <si>
    <t>Muraka soostik, Varessaare (aluse valmistamine ja paigaldus)</t>
  </si>
  <si>
    <t>Jaanus Käärma</t>
  </si>
  <si>
    <t>RMK Põhja-Eesti piirkonna  juht</t>
  </si>
  <si>
    <t>ÜF projekt  nr 2014-2020.8.01.004.02.15-0079</t>
  </si>
  <si>
    <t>Periood: august 2022</t>
  </si>
  <si>
    <t>TEOSTATUD TÖÖDE AKT JUV-2 12.08.2022</t>
  </si>
  <si>
    <t>Periood: oktoober 2022</t>
  </si>
  <si>
    <t>TEOSTATUD TÖÖDE AKT JUV-3 10.10.2022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</si>
</sst>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  <charset val="186"/>
    </font>
    <font>
      <b/>
      <sz val="10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86"/>
    </font>
    <font>
      <sz val="12"/>
      <name val="Times New Roman"/>
      <family val="1"/>
      <charset val="204"/>
    </font>
    <font>
      <sz val="10"/>
      <color indexed="2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13" fillId="0" borderId="0"/>
  </cellStyleXfs>
  <cellXfs count="6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39" fontId="4" fillId="0" borderId="7" xfId="0" applyNumberFormat="1" applyFont="1" applyBorder="1" applyAlignment="1">
      <alignment vertical="center"/>
    </xf>
    <xf numFmtId="39" fontId="5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4" fontId="9" fillId="0" borderId="7" xfId="1" applyNumberFormat="1" applyFont="1" applyBorder="1" applyAlignment="1">
      <alignment horizontal="right"/>
    </xf>
    <xf numFmtId="4" fontId="11" fillId="0" borderId="3" xfId="1" applyNumberFormat="1" applyFont="1" applyBorder="1" applyAlignment="1">
      <alignment horizontal="right"/>
    </xf>
    <xf numFmtId="4" fontId="8" fillId="0" borderId="3" xfId="2" applyNumberForma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0" xfId="3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39" fontId="4" fillId="0" borderId="13" xfId="0" applyNumberFormat="1" applyFont="1" applyBorder="1" applyAlignment="1">
      <alignment horizontal="center" vertical="center"/>
    </xf>
    <xf numFmtId="39" fontId="4" fillId="0" borderId="1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9" fontId="4" fillId="3" borderId="13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3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39" fontId="4" fillId="3" borderId="16" xfId="0" applyNumberFormat="1" applyFont="1" applyFill="1" applyBorder="1" applyAlignment="1">
      <alignment vertical="center"/>
    </xf>
    <xf numFmtId="39" fontId="4" fillId="0" borderId="16" xfId="0" applyNumberFormat="1" applyFont="1" applyBorder="1" applyAlignment="1">
      <alignment vertical="center"/>
    </xf>
    <xf numFmtId="39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8" xfId="1" applyFont="1" applyBorder="1" applyAlignment="1">
      <alignment horizontal="right"/>
    </xf>
    <xf numFmtId="0" fontId="8" fillId="0" borderId="9" xfId="1" applyFont="1" applyBorder="1" applyAlignment="1">
      <alignment horizontal="right"/>
    </xf>
    <xf numFmtId="0" fontId="8" fillId="0" borderId="10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10" fillId="0" borderId="9" xfId="1" applyFont="1" applyBorder="1" applyAlignment="1">
      <alignment horizontal="right"/>
    </xf>
    <xf numFmtId="0" fontId="10" fillId="0" borderId="10" xfId="1" applyFont="1" applyBorder="1" applyAlignment="1">
      <alignment horizontal="right"/>
    </xf>
  </cellXfs>
  <cellStyles count="4">
    <cellStyle name="Excel Built-in Normal" xfId="2" xr:uid="{F8195843-86FA-46D4-BBD6-37C149E1C432}"/>
    <cellStyle name="Normaallaad_4.4_ K2-D1_mahtude tabel_P48-04" xfId="3" xr:uid="{F4C3B4C5-6532-417B-BB9A-DA47CDE90955}"/>
    <cellStyle name="Normal" xfId="0" builtinId="0"/>
    <cellStyle name="Normal 3" xfId="1" xr:uid="{647B607A-8D22-476C-8E1F-40386CC9F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AF57-ECF0-456C-BF05-C4ABDC68B483}">
  <dimension ref="A3:N43"/>
  <sheetViews>
    <sheetView workbookViewId="0">
      <selection sqref="A1:XFD1048576"/>
    </sheetView>
  </sheetViews>
  <sheetFormatPr defaultColWidth="14.44140625" defaultRowHeight="15.6" x14ac:dyDescent="0.3"/>
  <cols>
    <col min="1" max="1" width="7.77734375" style="1" customWidth="1"/>
    <col min="2" max="2" width="38.6640625" style="1" customWidth="1"/>
    <col min="3" max="4" width="7.44140625" style="1" customWidth="1"/>
    <col min="5" max="5" width="10.77734375" style="1" customWidth="1"/>
    <col min="6" max="6" width="11.5546875" style="1" customWidth="1"/>
    <col min="7" max="8" width="11" style="1" customWidth="1"/>
    <col min="9" max="9" width="10.77734375" style="1" customWidth="1"/>
    <col min="10" max="10" width="10.88671875" style="1" customWidth="1"/>
    <col min="11" max="11" width="11.21875" style="1" customWidth="1"/>
    <col min="12" max="12" width="11.77734375" style="1" customWidth="1"/>
    <col min="13" max="13" width="10.33203125" style="1" customWidth="1"/>
    <col min="14" max="14" width="12.77734375" style="1" customWidth="1"/>
    <col min="15" max="16384" width="14.44140625" style="1"/>
  </cols>
  <sheetData>
    <row r="3" spans="1:12" ht="18" x14ac:dyDescent="0.35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8" x14ac:dyDescent="0.3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3">
      <c r="A5" s="54" t="s">
        <v>30</v>
      </c>
      <c r="B5" s="54"/>
      <c r="C5" s="54"/>
      <c r="D5" s="54"/>
      <c r="E5" s="54"/>
      <c r="F5" s="54"/>
      <c r="G5" s="54"/>
      <c r="H5" s="54"/>
      <c r="I5" s="54"/>
      <c r="J5" s="54"/>
    </row>
    <row r="6" spans="1:12" x14ac:dyDescent="0.3">
      <c r="A6" s="1" t="s">
        <v>43</v>
      </c>
    </row>
    <row r="7" spans="1:12" x14ac:dyDescent="0.3">
      <c r="C7" s="55" t="s">
        <v>27</v>
      </c>
      <c r="D7" s="55"/>
      <c r="E7" s="55"/>
      <c r="F7" s="55"/>
      <c r="G7" s="55"/>
    </row>
    <row r="10" spans="1:12" x14ac:dyDescent="0.3">
      <c r="A10" s="1" t="s">
        <v>28</v>
      </c>
      <c r="C10" s="55"/>
      <c r="D10" s="55"/>
      <c r="E10" s="55"/>
      <c r="F10" s="55"/>
      <c r="G10" s="55"/>
    </row>
    <row r="12" spans="1:12" x14ac:dyDescent="0.3">
      <c r="A12" s="1" t="s">
        <v>0</v>
      </c>
      <c r="B12" s="1" t="s">
        <v>1</v>
      </c>
    </row>
    <row r="13" spans="1:12" x14ac:dyDescent="0.3">
      <c r="A13" s="1" t="s">
        <v>2</v>
      </c>
    </row>
    <row r="16" spans="1:12" ht="19.8" customHeight="1" x14ac:dyDescent="0.3">
      <c r="A16" s="54" t="s">
        <v>31</v>
      </c>
      <c r="B16" s="54"/>
      <c r="C16" s="54"/>
      <c r="D16" s="54"/>
      <c r="E16" s="54"/>
      <c r="F16" s="54"/>
    </row>
    <row r="18" spans="1:14" ht="55.2" x14ac:dyDescent="0.3">
      <c r="A18" s="2" t="s">
        <v>3</v>
      </c>
      <c r="B18" s="3" t="s">
        <v>4</v>
      </c>
      <c r="C18" s="4" t="s">
        <v>5</v>
      </c>
      <c r="D18" s="4" t="s">
        <v>6</v>
      </c>
      <c r="E18" s="3" t="s">
        <v>7</v>
      </c>
      <c r="F18" s="4" t="s">
        <v>8</v>
      </c>
      <c r="G18" s="4" t="s">
        <v>9</v>
      </c>
      <c r="H18" s="4" t="s">
        <v>10</v>
      </c>
      <c r="I18" s="5" t="s">
        <v>11</v>
      </c>
      <c r="J18" s="5" t="s">
        <v>12</v>
      </c>
      <c r="K18" s="6" t="s">
        <v>13</v>
      </c>
      <c r="L18" s="6" t="s">
        <v>14</v>
      </c>
      <c r="M18" s="7" t="s">
        <v>15</v>
      </c>
      <c r="N18" s="7" t="s">
        <v>16</v>
      </c>
    </row>
    <row r="19" spans="1:14" ht="67.2" customHeight="1" x14ac:dyDescent="0.3">
      <c r="A19" s="27">
        <v>1</v>
      </c>
      <c r="B19" s="28" t="s">
        <v>32</v>
      </c>
      <c r="C19" s="29" t="s">
        <v>33</v>
      </c>
      <c r="D19" s="30">
        <v>1</v>
      </c>
      <c r="E19" s="31">
        <v>1986</v>
      </c>
      <c r="F19" s="31">
        <v>1986</v>
      </c>
      <c r="G19" s="29">
        <v>0</v>
      </c>
      <c r="H19" s="29">
        <v>0</v>
      </c>
      <c r="I19" s="34">
        <v>0.8</v>
      </c>
      <c r="J19" s="35">
        <f>I19*E19</f>
        <v>1588.8000000000002</v>
      </c>
      <c r="K19" s="29">
        <f>I19+G19</f>
        <v>0.8</v>
      </c>
      <c r="L19" s="32">
        <f>K19*E19</f>
        <v>1588.8000000000002</v>
      </c>
      <c r="M19" s="34">
        <f>D19-K19</f>
        <v>0.19999999999999996</v>
      </c>
      <c r="N19" s="35">
        <f>M19*E19</f>
        <v>397.19999999999993</v>
      </c>
    </row>
    <row r="20" spans="1:14" ht="67.2" customHeight="1" x14ac:dyDescent="0.3">
      <c r="A20" s="8">
        <v>2</v>
      </c>
      <c r="B20" s="9" t="s">
        <v>34</v>
      </c>
      <c r="C20" s="8" t="s">
        <v>33</v>
      </c>
      <c r="D20" s="33">
        <v>5</v>
      </c>
      <c r="E20" s="10">
        <v>1245</v>
      </c>
      <c r="F20" s="31">
        <f t="shared" ref="F20:F26" si="0">D20*E20</f>
        <v>6225</v>
      </c>
      <c r="G20" s="29">
        <v>0</v>
      </c>
      <c r="H20" s="29">
        <v>0</v>
      </c>
      <c r="I20" s="34">
        <v>4</v>
      </c>
      <c r="J20" s="35">
        <f t="shared" ref="J20:J26" si="1">I20*E20</f>
        <v>4980</v>
      </c>
      <c r="K20" s="29">
        <f t="shared" ref="K20:K26" si="2">I20+G20</f>
        <v>4</v>
      </c>
      <c r="L20" s="32">
        <f t="shared" ref="L20:L26" si="3">K20*E20</f>
        <v>4980</v>
      </c>
      <c r="M20" s="34">
        <f t="shared" ref="M20:M26" si="4">D20-K20</f>
        <v>1</v>
      </c>
      <c r="N20" s="35">
        <f t="shared" ref="N20:N26" si="5">M20*E20</f>
        <v>1245</v>
      </c>
    </row>
    <row r="21" spans="1:14" ht="67.2" customHeight="1" x14ac:dyDescent="0.3">
      <c r="A21" s="8">
        <v>3</v>
      </c>
      <c r="B21" s="9" t="s">
        <v>35</v>
      </c>
      <c r="C21" s="8" t="s">
        <v>33</v>
      </c>
      <c r="D21" s="33">
        <v>3</v>
      </c>
      <c r="E21" s="10">
        <v>1245</v>
      </c>
      <c r="F21" s="31">
        <f t="shared" si="0"/>
        <v>3735</v>
      </c>
      <c r="G21" s="29">
        <v>0</v>
      </c>
      <c r="H21" s="29">
        <v>0</v>
      </c>
      <c r="I21" s="34">
        <v>2.5</v>
      </c>
      <c r="J21" s="35">
        <f>I21*E21</f>
        <v>3112.5</v>
      </c>
      <c r="K21" s="29">
        <f>I21+G21</f>
        <v>2.5</v>
      </c>
      <c r="L21" s="32">
        <f t="shared" si="3"/>
        <v>3112.5</v>
      </c>
      <c r="M21" s="34">
        <f t="shared" si="4"/>
        <v>0.5</v>
      </c>
      <c r="N21" s="35">
        <f t="shared" si="5"/>
        <v>622.5</v>
      </c>
    </row>
    <row r="22" spans="1:14" ht="67.2" customHeight="1" x14ac:dyDescent="0.3">
      <c r="A22" s="8">
        <v>4</v>
      </c>
      <c r="B22" s="9" t="s">
        <v>36</v>
      </c>
      <c r="C22" s="8" t="s">
        <v>33</v>
      </c>
      <c r="D22" s="33">
        <v>2</v>
      </c>
      <c r="E22" s="10">
        <v>1245</v>
      </c>
      <c r="F22" s="31">
        <f t="shared" si="0"/>
        <v>2490</v>
      </c>
      <c r="G22" s="29">
        <v>0</v>
      </c>
      <c r="H22" s="29">
        <v>0</v>
      </c>
      <c r="I22" s="34">
        <v>1.5</v>
      </c>
      <c r="J22" s="35">
        <f t="shared" si="1"/>
        <v>1867.5</v>
      </c>
      <c r="K22" s="29">
        <f t="shared" si="2"/>
        <v>1.5</v>
      </c>
      <c r="L22" s="32">
        <f t="shared" si="3"/>
        <v>1867.5</v>
      </c>
      <c r="M22" s="34">
        <f t="shared" si="4"/>
        <v>0.5</v>
      </c>
      <c r="N22" s="35">
        <f t="shared" si="5"/>
        <v>622.5</v>
      </c>
    </row>
    <row r="23" spans="1:14" ht="67.2" customHeight="1" x14ac:dyDescent="0.3">
      <c r="A23" s="8">
        <v>5</v>
      </c>
      <c r="B23" s="9" t="s">
        <v>37</v>
      </c>
      <c r="C23" s="8" t="s">
        <v>33</v>
      </c>
      <c r="D23" s="33">
        <v>1</v>
      </c>
      <c r="E23" s="10">
        <v>1245</v>
      </c>
      <c r="F23" s="31">
        <f t="shared" si="0"/>
        <v>1245</v>
      </c>
      <c r="G23" s="29">
        <v>0</v>
      </c>
      <c r="H23" s="29">
        <v>0</v>
      </c>
      <c r="I23" s="34">
        <v>0.8</v>
      </c>
      <c r="J23" s="35">
        <f t="shared" si="1"/>
        <v>996</v>
      </c>
      <c r="K23" s="29">
        <f t="shared" si="2"/>
        <v>0.8</v>
      </c>
      <c r="L23" s="32">
        <f t="shared" si="3"/>
        <v>996</v>
      </c>
      <c r="M23" s="34">
        <f t="shared" si="4"/>
        <v>0.19999999999999996</v>
      </c>
      <c r="N23" s="35">
        <f t="shared" si="5"/>
        <v>248.99999999999994</v>
      </c>
    </row>
    <row r="24" spans="1:14" ht="67.2" customHeight="1" x14ac:dyDescent="0.3">
      <c r="A24" s="8">
        <v>6</v>
      </c>
      <c r="B24" s="9" t="s">
        <v>38</v>
      </c>
      <c r="C24" s="8" t="s">
        <v>33</v>
      </c>
      <c r="D24" s="33">
        <v>3</v>
      </c>
      <c r="E24" s="10">
        <v>1245</v>
      </c>
      <c r="F24" s="31">
        <f t="shared" si="0"/>
        <v>3735</v>
      </c>
      <c r="G24" s="29">
        <v>0</v>
      </c>
      <c r="H24" s="29">
        <v>0</v>
      </c>
      <c r="I24" s="34">
        <v>2</v>
      </c>
      <c r="J24" s="35">
        <f t="shared" si="1"/>
        <v>2490</v>
      </c>
      <c r="K24" s="29">
        <f t="shared" si="2"/>
        <v>2</v>
      </c>
      <c r="L24" s="32">
        <f t="shared" si="3"/>
        <v>2490</v>
      </c>
      <c r="M24" s="34">
        <f t="shared" si="4"/>
        <v>1</v>
      </c>
      <c r="N24" s="35">
        <f t="shared" si="5"/>
        <v>1245</v>
      </c>
    </row>
    <row r="25" spans="1:14" ht="67.2" customHeight="1" x14ac:dyDescent="0.3">
      <c r="A25" s="8">
        <v>7</v>
      </c>
      <c r="B25" s="9" t="s">
        <v>39</v>
      </c>
      <c r="C25" s="8" t="s">
        <v>33</v>
      </c>
      <c r="D25" s="33">
        <v>3</v>
      </c>
      <c r="E25" s="10">
        <v>1245</v>
      </c>
      <c r="F25" s="31">
        <f t="shared" si="0"/>
        <v>3735</v>
      </c>
      <c r="G25" s="29">
        <v>0</v>
      </c>
      <c r="H25" s="8">
        <v>0</v>
      </c>
      <c r="I25" s="36">
        <v>2</v>
      </c>
      <c r="J25" s="35">
        <f t="shared" si="1"/>
        <v>2490</v>
      </c>
      <c r="K25" s="29">
        <f t="shared" si="2"/>
        <v>2</v>
      </c>
      <c r="L25" s="32">
        <f t="shared" si="3"/>
        <v>2490</v>
      </c>
      <c r="M25" s="34">
        <f t="shared" si="4"/>
        <v>1</v>
      </c>
      <c r="N25" s="35">
        <f t="shared" si="5"/>
        <v>1245</v>
      </c>
    </row>
    <row r="26" spans="1:14" ht="90" customHeight="1" x14ac:dyDescent="0.3">
      <c r="A26" s="37">
        <v>8</v>
      </c>
      <c r="B26" s="25" t="s">
        <v>40</v>
      </c>
      <c r="C26" s="26" t="s">
        <v>33</v>
      </c>
      <c r="D26" s="38">
        <v>1</v>
      </c>
      <c r="E26" s="39">
        <v>1245</v>
      </c>
      <c r="F26" s="31">
        <f t="shared" si="0"/>
        <v>1245</v>
      </c>
      <c r="G26" s="29">
        <v>0</v>
      </c>
      <c r="H26" s="40">
        <v>0</v>
      </c>
      <c r="I26" s="41">
        <v>0.7</v>
      </c>
      <c r="J26" s="42">
        <f t="shared" si="1"/>
        <v>871.5</v>
      </c>
      <c r="K26" s="40">
        <f t="shared" si="2"/>
        <v>0.7</v>
      </c>
      <c r="L26" s="43">
        <f t="shared" si="3"/>
        <v>871.5</v>
      </c>
      <c r="M26" s="41">
        <f t="shared" si="4"/>
        <v>0.30000000000000004</v>
      </c>
      <c r="N26" s="42">
        <f t="shared" si="5"/>
        <v>373.50000000000006</v>
      </c>
    </row>
    <row r="27" spans="1:14" ht="57" customHeight="1" x14ac:dyDescent="0.3">
      <c r="A27" s="8"/>
      <c r="B27" s="8"/>
      <c r="C27" s="8"/>
      <c r="D27" s="8"/>
      <c r="E27" s="8"/>
      <c r="F27" s="44">
        <f>SUM(F19:F26)</f>
        <v>24396</v>
      </c>
      <c r="G27" s="8"/>
      <c r="H27" s="8"/>
      <c r="I27" s="8"/>
      <c r="J27" s="44">
        <f>SUM(J19:J26)</f>
        <v>18396.3</v>
      </c>
      <c r="K27" s="8"/>
      <c r="L27" s="44">
        <f>SUM(L19:L26)</f>
        <v>18396.3</v>
      </c>
      <c r="M27" s="8"/>
      <c r="N27" s="44">
        <f>SUM(N19:N26)</f>
        <v>5999.7</v>
      </c>
    </row>
    <row r="28" spans="1:14" x14ac:dyDescent="0.3">
      <c r="A28" s="11"/>
      <c r="B28" s="12"/>
      <c r="C28" s="50" t="s">
        <v>17</v>
      </c>
      <c r="D28" s="51"/>
      <c r="E28" s="51"/>
      <c r="F28" s="51"/>
      <c r="G28" s="51"/>
      <c r="H28" s="52"/>
      <c r="I28" s="13">
        <f>SUM(J19:J26)</f>
        <v>18396.3</v>
      </c>
      <c r="J28" s="14"/>
      <c r="K28" s="15"/>
      <c r="L28" s="14"/>
      <c r="M28" s="15"/>
      <c r="N28" s="14"/>
    </row>
    <row r="29" spans="1:14" x14ac:dyDescent="0.3">
      <c r="C29" s="57" t="s">
        <v>18</v>
      </c>
      <c r="D29" s="58"/>
      <c r="E29" s="58"/>
      <c r="F29" s="58"/>
      <c r="G29" s="58"/>
      <c r="H29" s="59"/>
      <c r="I29" s="16">
        <f>I28*0.2</f>
        <v>3679.26</v>
      </c>
    </row>
    <row r="30" spans="1:14" x14ac:dyDescent="0.3">
      <c r="C30" s="60" t="s">
        <v>19</v>
      </c>
      <c r="D30" s="61"/>
      <c r="E30" s="61"/>
      <c r="F30" s="61"/>
      <c r="G30" s="61"/>
      <c r="H30" s="62"/>
      <c r="I30" s="17">
        <f>I28+I29</f>
        <v>22075.559999999998</v>
      </c>
    </row>
    <row r="31" spans="1:14" x14ac:dyDescent="0.3">
      <c r="C31" s="57" t="s">
        <v>20</v>
      </c>
      <c r="D31" s="58"/>
      <c r="E31" s="58"/>
      <c r="F31" s="58"/>
      <c r="G31" s="58"/>
      <c r="H31" s="59"/>
      <c r="I31" s="18">
        <f>I30</f>
        <v>22075.559999999998</v>
      </c>
    </row>
    <row r="34" spans="2:9" x14ac:dyDescent="0.3">
      <c r="B34" s="19"/>
    </row>
    <row r="35" spans="2:9" x14ac:dyDescent="0.3">
      <c r="B35" s="20"/>
    </row>
    <row r="36" spans="2:9" x14ac:dyDescent="0.3">
      <c r="B36" s="21" t="s">
        <v>21</v>
      </c>
      <c r="G36" s="56" t="s">
        <v>22</v>
      </c>
      <c r="H36" s="56"/>
      <c r="I36" s="56"/>
    </row>
    <row r="37" spans="2:9" x14ac:dyDescent="0.3">
      <c r="B37" s="21"/>
      <c r="G37" s="56"/>
      <c r="H37" s="56"/>
      <c r="I37" s="56"/>
    </row>
    <row r="38" spans="2:9" x14ac:dyDescent="0.3">
      <c r="B38" s="21"/>
      <c r="G38" s="56"/>
      <c r="H38" s="56"/>
      <c r="I38" s="56"/>
    </row>
    <row r="39" spans="2:9" x14ac:dyDescent="0.3">
      <c r="B39" s="22" t="s">
        <v>23</v>
      </c>
      <c r="G39" s="56" t="s">
        <v>41</v>
      </c>
      <c r="H39" s="56"/>
      <c r="I39" s="56"/>
    </row>
    <row r="40" spans="2:9" x14ac:dyDescent="0.3">
      <c r="B40" s="22" t="s">
        <v>24</v>
      </c>
      <c r="G40" s="56" t="s">
        <v>42</v>
      </c>
      <c r="H40" s="56"/>
      <c r="I40" s="56"/>
    </row>
    <row r="41" spans="2:9" x14ac:dyDescent="0.3">
      <c r="B41" s="19" t="s">
        <v>25</v>
      </c>
      <c r="G41" s="56"/>
      <c r="H41" s="56"/>
      <c r="I41" s="56"/>
    </row>
    <row r="42" spans="2:9" x14ac:dyDescent="0.3">
      <c r="G42" s="23"/>
      <c r="H42" s="23"/>
      <c r="I42" s="23"/>
    </row>
    <row r="43" spans="2:9" x14ac:dyDescent="0.3">
      <c r="B43" s="23" t="s">
        <v>26</v>
      </c>
      <c r="G43" s="56" t="s">
        <v>26</v>
      </c>
      <c r="H43" s="56"/>
      <c r="I43" s="56"/>
    </row>
  </sheetData>
  <mergeCells count="16">
    <mergeCell ref="G43:I43"/>
    <mergeCell ref="C29:H29"/>
    <mergeCell ref="C30:H30"/>
    <mergeCell ref="C31:H31"/>
    <mergeCell ref="G36:I36"/>
    <mergeCell ref="G37:I37"/>
    <mergeCell ref="G38:I38"/>
    <mergeCell ref="G39:I39"/>
    <mergeCell ref="G40:I40"/>
    <mergeCell ref="G41:I41"/>
    <mergeCell ref="C28:H28"/>
    <mergeCell ref="A3:L3"/>
    <mergeCell ref="A5:J5"/>
    <mergeCell ref="C7:G7"/>
    <mergeCell ref="C10:G10"/>
    <mergeCell ref="A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1711-7191-4FA3-8B1F-B72EA668214D}">
  <dimension ref="A3:N43"/>
  <sheetViews>
    <sheetView workbookViewId="0">
      <selection sqref="A1:XFD1048576"/>
    </sheetView>
  </sheetViews>
  <sheetFormatPr defaultColWidth="14.44140625" defaultRowHeight="15.6" x14ac:dyDescent="0.3"/>
  <cols>
    <col min="1" max="1" width="7.77734375" style="1" customWidth="1"/>
    <col min="2" max="2" width="38.6640625" style="1" customWidth="1"/>
    <col min="3" max="4" width="7.44140625" style="1" customWidth="1"/>
    <col min="5" max="5" width="10.77734375" style="1" customWidth="1"/>
    <col min="6" max="6" width="11.5546875" style="1" customWidth="1"/>
    <col min="7" max="8" width="11" style="1" customWidth="1"/>
    <col min="9" max="9" width="10.77734375" style="1" customWidth="1"/>
    <col min="10" max="10" width="10.88671875" style="1" customWidth="1"/>
    <col min="11" max="11" width="11.21875" style="1" customWidth="1"/>
    <col min="12" max="12" width="11.77734375" style="1" customWidth="1"/>
    <col min="13" max="13" width="10.33203125" style="1" customWidth="1"/>
    <col min="14" max="14" width="12.77734375" style="1" customWidth="1"/>
    <col min="15" max="16384" width="14.44140625" style="1"/>
  </cols>
  <sheetData>
    <row r="3" spans="1:12" ht="18" x14ac:dyDescent="0.35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8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x14ac:dyDescent="0.3">
      <c r="A5" s="54" t="s">
        <v>30</v>
      </c>
      <c r="B5" s="54"/>
      <c r="C5" s="54"/>
      <c r="D5" s="54"/>
      <c r="E5" s="54"/>
      <c r="F5" s="54"/>
      <c r="G5" s="54"/>
      <c r="H5" s="54"/>
      <c r="I5" s="54"/>
      <c r="J5" s="54"/>
    </row>
    <row r="6" spans="1:12" x14ac:dyDescent="0.3">
      <c r="A6" s="1" t="s">
        <v>43</v>
      </c>
    </row>
    <row r="7" spans="1:12" x14ac:dyDescent="0.3">
      <c r="C7" s="55" t="s">
        <v>45</v>
      </c>
      <c r="D7" s="55"/>
      <c r="E7" s="55"/>
      <c r="F7" s="55"/>
      <c r="G7" s="55"/>
    </row>
    <row r="10" spans="1:12" x14ac:dyDescent="0.3">
      <c r="A10" s="1" t="s">
        <v>44</v>
      </c>
      <c r="B10" s="47"/>
      <c r="C10" s="55"/>
      <c r="D10" s="55"/>
      <c r="E10" s="55"/>
      <c r="F10" s="55"/>
      <c r="G10" s="55"/>
    </row>
    <row r="12" spans="1:12" x14ac:dyDescent="0.3">
      <c r="A12" s="1" t="s">
        <v>0</v>
      </c>
      <c r="B12" s="1" t="s">
        <v>1</v>
      </c>
    </row>
    <row r="13" spans="1:12" x14ac:dyDescent="0.3">
      <c r="A13" s="1" t="s">
        <v>2</v>
      </c>
    </row>
    <row r="16" spans="1:12" ht="19.8" customHeight="1" x14ac:dyDescent="0.3">
      <c r="A16" s="54" t="s">
        <v>31</v>
      </c>
      <c r="B16" s="54"/>
      <c r="C16" s="54"/>
      <c r="D16" s="54"/>
      <c r="E16" s="54"/>
      <c r="F16" s="54"/>
    </row>
    <row r="18" spans="1:14" ht="55.2" x14ac:dyDescent="0.3">
      <c r="A18" s="2" t="s">
        <v>3</v>
      </c>
      <c r="B18" s="3" t="s">
        <v>4</v>
      </c>
      <c r="C18" s="4" t="s">
        <v>5</v>
      </c>
      <c r="D18" s="4" t="s">
        <v>6</v>
      </c>
      <c r="E18" s="3" t="s">
        <v>7</v>
      </c>
      <c r="F18" s="4" t="s">
        <v>8</v>
      </c>
      <c r="G18" s="4" t="s">
        <v>9</v>
      </c>
      <c r="H18" s="4" t="s">
        <v>10</v>
      </c>
      <c r="I18" s="5" t="s">
        <v>11</v>
      </c>
      <c r="J18" s="5" t="s">
        <v>12</v>
      </c>
      <c r="K18" s="6" t="s">
        <v>13</v>
      </c>
      <c r="L18" s="6" t="s">
        <v>14</v>
      </c>
      <c r="M18" s="7" t="s">
        <v>15</v>
      </c>
      <c r="N18" s="7" t="s">
        <v>16</v>
      </c>
    </row>
    <row r="19" spans="1:14" ht="67.2" customHeight="1" x14ac:dyDescent="0.3">
      <c r="A19" s="27">
        <v>1</v>
      </c>
      <c r="B19" s="28" t="s">
        <v>32</v>
      </c>
      <c r="C19" s="29" t="s">
        <v>33</v>
      </c>
      <c r="D19" s="30">
        <v>1</v>
      </c>
      <c r="E19" s="31">
        <v>1986</v>
      </c>
      <c r="F19" s="31">
        <v>1986</v>
      </c>
      <c r="G19" s="29">
        <v>0.8</v>
      </c>
      <c r="H19" s="29">
        <v>0</v>
      </c>
      <c r="I19" s="34">
        <v>0.2</v>
      </c>
      <c r="J19" s="35">
        <f>I19*E19</f>
        <v>397.20000000000005</v>
      </c>
      <c r="K19" s="29">
        <f>I19+G19</f>
        <v>1</v>
      </c>
      <c r="L19" s="32">
        <f>K19*E19</f>
        <v>1986</v>
      </c>
      <c r="M19" s="34">
        <f>D19-K19</f>
        <v>0</v>
      </c>
      <c r="N19" s="35">
        <f>M19*E19</f>
        <v>0</v>
      </c>
    </row>
    <row r="20" spans="1:14" ht="67.2" customHeight="1" x14ac:dyDescent="0.3">
      <c r="A20" s="8">
        <v>2</v>
      </c>
      <c r="B20" s="9" t="s">
        <v>34</v>
      </c>
      <c r="C20" s="8" t="s">
        <v>33</v>
      </c>
      <c r="D20" s="33">
        <v>5</v>
      </c>
      <c r="E20" s="10">
        <v>1245</v>
      </c>
      <c r="F20" s="31">
        <f t="shared" ref="F20:F26" si="0">D20*E20</f>
        <v>6225</v>
      </c>
      <c r="G20" s="29">
        <v>4</v>
      </c>
      <c r="H20" s="29">
        <v>0</v>
      </c>
      <c r="I20" s="34">
        <v>1</v>
      </c>
      <c r="J20" s="35">
        <f t="shared" ref="J20:J26" si="1">I20*E20</f>
        <v>1245</v>
      </c>
      <c r="K20" s="29">
        <f t="shared" ref="K20:K26" si="2">I20+G20</f>
        <v>5</v>
      </c>
      <c r="L20" s="32">
        <f t="shared" ref="L20:L26" si="3">K20*E20</f>
        <v>6225</v>
      </c>
      <c r="M20" s="34">
        <f t="shared" ref="M20:M26" si="4">D20-K20</f>
        <v>0</v>
      </c>
      <c r="N20" s="35">
        <f t="shared" ref="N20:N26" si="5">M20*E20</f>
        <v>0</v>
      </c>
    </row>
    <row r="21" spans="1:14" ht="67.2" customHeight="1" x14ac:dyDescent="0.3">
      <c r="A21" s="8">
        <v>3</v>
      </c>
      <c r="B21" s="9" t="s">
        <v>35</v>
      </c>
      <c r="C21" s="8" t="s">
        <v>33</v>
      </c>
      <c r="D21" s="33">
        <v>3</v>
      </c>
      <c r="E21" s="10">
        <v>1245</v>
      </c>
      <c r="F21" s="31">
        <f t="shared" si="0"/>
        <v>3735</v>
      </c>
      <c r="G21" s="29">
        <v>2.5</v>
      </c>
      <c r="H21" s="29">
        <v>0</v>
      </c>
      <c r="I21" s="34">
        <v>0.5</v>
      </c>
      <c r="J21" s="35">
        <f>I21*E21</f>
        <v>622.5</v>
      </c>
      <c r="K21" s="29">
        <f>I21+G21</f>
        <v>3</v>
      </c>
      <c r="L21" s="32">
        <f t="shared" si="3"/>
        <v>3735</v>
      </c>
      <c r="M21" s="34">
        <f t="shared" si="4"/>
        <v>0</v>
      </c>
      <c r="N21" s="35">
        <f t="shared" si="5"/>
        <v>0</v>
      </c>
    </row>
    <row r="22" spans="1:14" ht="67.2" customHeight="1" x14ac:dyDescent="0.3">
      <c r="A22" s="8">
        <v>4</v>
      </c>
      <c r="B22" s="9" t="s">
        <v>36</v>
      </c>
      <c r="C22" s="8" t="s">
        <v>33</v>
      </c>
      <c r="D22" s="33">
        <v>2</v>
      </c>
      <c r="E22" s="10">
        <v>1245</v>
      </c>
      <c r="F22" s="31">
        <f t="shared" si="0"/>
        <v>2490</v>
      </c>
      <c r="G22" s="29">
        <v>1.5</v>
      </c>
      <c r="H22" s="29">
        <v>0</v>
      </c>
      <c r="I22" s="34">
        <v>0.5</v>
      </c>
      <c r="J22" s="35">
        <f t="shared" si="1"/>
        <v>622.5</v>
      </c>
      <c r="K22" s="29">
        <f t="shared" si="2"/>
        <v>2</v>
      </c>
      <c r="L22" s="32">
        <f t="shared" si="3"/>
        <v>2490</v>
      </c>
      <c r="M22" s="34">
        <f t="shared" si="4"/>
        <v>0</v>
      </c>
      <c r="N22" s="35">
        <f t="shared" si="5"/>
        <v>0</v>
      </c>
    </row>
    <row r="23" spans="1:14" ht="67.2" customHeight="1" x14ac:dyDescent="0.3">
      <c r="A23" s="8">
        <v>5</v>
      </c>
      <c r="B23" s="9" t="s">
        <v>37</v>
      </c>
      <c r="C23" s="8" t="s">
        <v>33</v>
      </c>
      <c r="D23" s="33">
        <v>1</v>
      </c>
      <c r="E23" s="10">
        <v>1245</v>
      </c>
      <c r="F23" s="31">
        <f t="shared" si="0"/>
        <v>1245</v>
      </c>
      <c r="G23" s="29">
        <v>0.8</v>
      </c>
      <c r="H23" s="29">
        <v>0</v>
      </c>
      <c r="I23" s="34">
        <v>0.2</v>
      </c>
      <c r="J23" s="35">
        <f t="shared" si="1"/>
        <v>249</v>
      </c>
      <c r="K23" s="29">
        <f t="shared" si="2"/>
        <v>1</v>
      </c>
      <c r="L23" s="32">
        <f t="shared" si="3"/>
        <v>1245</v>
      </c>
      <c r="M23" s="34">
        <f t="shared" si="4"/>
        <v>0</v>
      </c>
      <c r="N23" s="35">
        <f t="shared" si="5"/>
        <v>0</v>
      </c>
    </row>
    <row r="24" spans="1:14" ht="67.2" customHeight="1" x14ac:dyDescent="0.3">
      <c r="A24" s="8">
        <v>6</v>
      </c>
      <c r="B24" s="9" t="s">
        <v>38</v>
      </c>
      <c r="C24" s="8" t="s">
        <v>33</v>
      </c>
      <c r="D24" s="33">
        <v>3</v>
      </c>
      <c r="E24" s="10">
        <v>1245</v>
      </c>
      <c r="F24" s="31">
        <f t="shared" si="0"/>
        <v>3735</v>
      </c>
      <c r="G24" s="29">
        <v>2</v>
      </c>
      <c r="H24" s="29">
        <v>0</v>
      </c>
      <c r="I24" s="34">
        <v>1</v>
      </c>
      <c r="J24" s="35">
        <f t="shared" si="1"/>
        <v>1245</v>
      </c>
      <c r="K24" s="29">
        <f t="shared" si="2"/>
        <v>3</v>
      </c>
      <c r="L24" s="32">
        <f t="shared" si="3"/>
        <v>3735</v>
      </c>
      <c r="M24" s="34">
        <f t="shared" si="4"/>
        <v>0</v>
      </c>
      <c r="N24" s="35">
        <f t="shared" si="5"/>
        <v>0</v>
      </c>
    </row>
    <row r="25" spans="1:14" ht="67.2" customHeight="1" x14ac:dyDescent="0.3">
      <c r="A25" s="8">
        <v>7</v>
      </c>
      <c r="B25" s="9" t="s">
        <v>39</v>
      </c>
      <c r="C25" s="8" t="s">
        <v>33</v>
      </c>
      <c r="D25" s="33">
        <v>3</v>
      </c>
      <c r="E25" s="10">
        <v>1245</v>
      </c>
      <c r="F25" s="31">
        <f t="shared" si="0"/>
        <v>3735</v>
      </c>
      <c r="G25" s="29">
        <v>2</v>
      </c>
      <c r="H25" s="8">
        <v>0</v>
      </c>
      <c r="I25" s="36">
        <v>0</v>
      </c>
      <c r="J25" s="35">
        <f t="shared" si="1"/>
        <v>0</v>
      </c>
      <c r="K25" s="29">
        <f t="shared" si="2"/>
        <v>2</v>
      </c>
      <c r="L25" s="32">
        <f t="shared" si="3"/>
        <v>2490</v>
      </c>
      <c r="M25" s="34">
        <f t="shared" si="4"/>
        <v>1</v>
      </c>
      <c r="N25" s="35">
        <f t="shared" si="5"/>
        <v>1245</v>
      </c>
    </row>
    <row r="26" spans="1:14" ht="90" customHeight="1" x14ac:dyDescent="0.3">
      <c r="A26" s="37">
        <v>8</v>
      </c>
      <c r="B26" s="25" t="s">
        <v>40</v>
      </c>
      <c r="C26" s="26" t="s">
        <v>33</v>
      </c>
      <c r="D26" s="38">
        <v>1</v>
      </c>
      <c r="E26" s="39">
        <v>1245</v>
      </c>
      <c r="F26" s="31">
        <f t="shared" si="0"/>
        <v>1245</v>
      </c>
      <c r="G26" s="29">
        <v>0.7</v>
      </c>
      <c r="H26" s="40">
        <v>0</v>
      </c>
      <c r="I26" s="41">
        <v>0</v>
      </c>
      <c r="J26" s="42">
        <f t="shared" si="1"/>
        <v>0</v>
      </c>
      <c r="K26" s="40">
        <f t="shared" si="2"/>
        <v>0.7</v>
      </c>
      <c r="L26" s="43">
        <f t="shared" si="3"/>
        <v>871.5</v>
      </c>
      <c r="M26" s="41">
        <f t="shared" si="4"/>
        <v>0.30000000000000004</v>
      </c>
      <c r="N26" s="42">
        <f t="shared" si="5"/>
        <v>373.50000000000006</v>
      </c>
    </row>
    <row r="27" spans="1:14" ht="57" customHeight="1" x14ac:dyDescent="0.3">
      <c r="A27" s="8"/>
      <c r="B27" s="8"/>
      <c r="C27" s="8"/>
      <c r="D27" s="8"/>
      <c r="E27" s="8"/>
      <c r="F27" s="44">
        <f>SUM(F19:F26)</f>
        <v>24396</v>
      </c>
      <c r="G27" s="8"/>
      <c r="H27" s="8"/>
      <c r="I27" s="8"/>
      <c r="J27" s="44">
        <f>SUM(J19:J26)</f>
        <v>4381.2</v>
      </c>
      <c r="K27" s="8"/>
      <c r="L27" s="44">
        <f>SUM(L19:L26)</f>
        <v>22777.5</v>
      </c>
      <c r="M27" s="8"/>
      <c r="N27" s="44">
        <f>SUM(N19:N26)</f>
        <v>1618.5</v>
      </c>
    </row>
    <row r="28" spans="1:14" x14ac:dyDescent="0.3">
      <c r="A28" s="11"/>
      <c r="B28" s="12"/>
      <c r="C28" s="50" t="s">
        <v>17</v>
      </c>
      <c r="D28" s="51"/>
      <c r="E28" s="51"/>
      <c r="F28" s="51"/>
      <c r="G28" s="51"/>
      <c r="H28" s="52"/>
      <c r="I28" s="13">
        <f>SUM(J19:J26)</f>
        <v>4381.2</v>
      </c>
      <c r="J28" s="14"/>
      <c r="K28" s="15"/>
      <c r="L28" s="14"/>
      <c r="M28" s="15"/>
      <c r="N28" s="14"/>
    </row>
    <row r="29" spans="1:14" x14ac:dyDescent="0.3">
      <c r="C29" s="57" t="s">
        <v>18</v>
      </c>
      <c r="D29" s="58"/>
      <c r="E29" s="58"/>
      <c r="F29" s="58"/>
      <c r="G29" s="58"/>
      <c r="H29" s="59"/>
      <c r="I29" s="16">
        <f>I28*0.2</f>
        <v>876.24</v>
      </c>
    </row>
    <row r="30" spans="1:14" x14ac:dyDescent="0.3">
      <c r="C30" s="60" t="s">
        <v>19</v>
      </c>
      <c r="D30" s="61"/>
      <c r="E30" s="61"/>
      <c r="F30" s="61"/>
      <c r="G30" s="61"/>
      <c r="H30" s="62"/>
      <c r="I30" s="17">
        <f>I28+I29</f>
        <v>5257.44</v>
      </c>
    </row>
    <row r="31" spans="1:14" x14ac:dyDescent="0.3">
      <c r="C31" s="57" t="s">
        <v>20</v>
      </c>
      <c r="D31" s="58"/>
      <c r="E31" s="58"/>
      <c r="F31" s="58"/>
      <c r="G31" s="58"/>
      <c r="H31" s="59"/>
      <c r="I31" s="18">
        <f>I30</f>
        <v>5257.44</v>
      </c>
    </row>
    <row r="34" spans="2:9" x14ac:dyDescent="0.3">
      <c r="B34" s="19"/>
    </row>
    <row r="35" spans="2:9" x14ac:dyDescent="0.3">
      <c r="B35" s="20"/>
    </row>
    <row r="36" spans="2:9" x14ac:dyDescent="0.3">
      <c r="B36" s="21" t="s">
        <v>21</v>
      </c>
      <c r="G36" s="56" t="s">
        <v>22</v>
      </c>
      <c r="H36" s="56"/>
      <c r="I36" s="56"/>
    </row>
    <row r="37" spans="2:9" x14ac:dyDescent="0.3">
      <c r="B37" s="21"/>
      <c r="G37" s="56"/>
      <c r="H37" s="56"/>
      <c r="I37" s="56"/>
    </row>
    <row r="38" spans="2:9" x14ac:dyDescent="0.3">
      <c r="B38" s="21"/>
      <c r="G38" s="56"/>
      <c r="H38" s="56"/>
      <c r="I38" s="56"/>
    </row>
    <row r="39" spans="2:9" x14ac:dyDescent="0.3">
      <c r="B39" s="22" t="s">
        <v>23</v>
      </c>
      <c r="G39" s="56" t="s">
        <v>41</v>
      </c>
      <c r="H39" s="56"/>
      <c r="I39" s="56"/>
    </row>
    <row r="40" spans="2:9" x14ac:dyDescent="0.3">
      <c r="B40" s="22" t="s">
        <v>24</v>
      </c>
      <c r="G40" s="56" t="s">
        <v>42</v>
      </c>
      <c r="H40" s="56"/>
      <c r="I40" s="56"/>
    </row>
    <row r="41" spans="2:9" x14ac:dyDescent="0.3">
      <c r="B41" s="19" t="s">
        <v>25</v>
      </c>
      <c r="G41" s="56"/>
      <c r="H41" s="56"/>
      <c r="I41" s="56"/>
    </row>
    <row r="42" spans="2:9" x14ac:dyDescent="0.3">
      <c r="G42" s="46"/>
      <c r="H42" s="46"/>
      <c r="I42" s="46"/>
    </row>
    <row r="43" spans="2:9" x14ac:dyDescent="0.3">
      <c r="B43" s="46" t="s">
        <v>26</v>
      </c>
      <c r="G43" s="56" t="s">
        <v>26</v>
      </c>
      <c r="H43" s="56"/>
      <c r="I43" s="56"/>
    </row>
  </sheetData>
  <mergeCells count="16">
    <mergeCell ref="C28:H28"/>
    <mergeCell ref="A3:L3"/>
    <mergeCell ref="A5:J5"/>
    <mergeCell ref="C7:G7"/>
    <mergeCell ref="C10:G10"/>
    <mergeCell ref="A16:F16"/>
    <mergeCell ref="G39:I39"/>
    <mergeCell ref="G40:I40"/>
    <mergeCell ref="G41:I41"/>
    <mergeCell ref="G43:I43"/>
    <mergeCell ref="C29:H29"/>
    <mergeCell ref="C30:H30"/>
    <mergeCell ref="C31:H31"/>
    <mergeCell ref="G36:I36"/>
    <mergeCell ref="G37:I37"/>
    <mergeCell ref="G38:I38"/>
  </mergeCells>
  <pageMargins left="0.7" right="0.7" top="0.75" bottom="0.75" header="0.3" footer="0.3"/>
  <pageSetup paperSize="9" orientation="portrait" horizontalDpi="2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FE81-2ED3-41CD-A480-434B79E408F2}">
  <dimension ref="A3:N43"/>
  <sheetViews>
    <sheetView tabSelected="1" workbookViewId="0">
      <selection activeCell="H8" sqref="H8"/>
    </sheetView>
  </sheetViews>
  <sheetFormatPr defaultColWidth="14.44140625" defaultRowHeight="15.6" x14ac:dyDescent="0.3"/>
  <cols>
    <col min="1" max="1" width="7.77734375" style="1" customWidth="1"/>
    <col min="2" max="2" width="38.6640625" style="1" customWidth="1"/>
    <col min="3" max="4" width="7.44140625" style="1" customWidth="1"/>
    <col min="5" max="5" width="10.77734375" style="1" customWidth="1"/>
    <col min="6" max="6" width="11.5546875" style="1" customWidth="1"/>
    <col min="7" max="8" width="11" style="1" customWidth="1"/>
    <col min="9" max="9" width="10.77734375" style="1" customWidth="1"/>
    <col min="10" max="10" width="10.88671875" style="1" customWidth="1"/>
    <col min="11" max="11" width="11.21875" style="1" customWidth="1"/>
    <col min="12" max="12" width="11.77734375" style="1" customWidth="1"/>
    <col min="13" max="13" width="10.33203125" style="1" customWidth="1"/>
    <col min="14" max="14" width="12.77734375" style="1" customWidth="1"/>
    <col min="15" max="16384" width="14.44140625" style="1"/>
  </cols>
  <sheetData>
    <row r="3" spans="1:12" ht="18" x14ac:dyDescent="0.35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8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x14ac:dyDescent="0.3">
      <c r="A5" s="54" t="s">
        <v>30</v>
      </c>
      <c r="B5" s="54"/>
      <c r="C5" s="54"/>
      <c r="D5" s="54"/>
      <c r="E5" s="54"/>
      <c r="F5" s="54"/>
      <c r="G5" s="54"/>
      <c r="H5" s="54"/>
      <c r="I5" s="54"/>
      <c r="J5" s="54"/>
    </row>
    <row r="6" spans="1:12" x14ac:dyDescent="0.3">
      <c r="A6" s="1" t="s">
        <v>43</v>
      </c>
    </row>
    <row r="7" spans="1:12" x14ac:dyDescent="0.3">
      <c r="C7" s="55" t="s">
        <v>47</v>
      </c>
      <c r="D7" s="55"/>
      <c r="E7" s="55"/>
      <c r="F7" s="55"/>
      <c r="G7" s="55"/>
    </row>
    <row r="10" spans="1:12" x14ac:dyDescent="0.3">
      <c r="A10" s="1" t="s">
        <v>46</v>
      </c>
      <c r="B10" s="47"/>
      <c r="C10" s="55"/>
      <c r="D10" s="55"/>
      <c r="E10" s="55"/>
      <c r="F10" s="55"/>
      <c r="G10" s="55"/>
    </row>
    <row r="12" spans="1:12" x14ac:dyDescent="0.3">
      <c r="A12" s="1" t="s">
        <v>0</v>
      </c>
      <c r="B12" s="1" t="s">
        <v>1</v>
      </c>
    </row>
    <row r="13" spans="1:12" x14ac:dyDescent="0.3">
      <c r="A13" s="1" t="s">
        <v>2</v>
      </c>
    </row>
    <row r="16" spans="1:12" ht="19.8" customHeight="1" x14ac:dyDescent="0.3">
      <c r="A16" s="54" t="s">
        <v>31</v>
      </c>
      <c r="B16" s="54"/>
      <c r="C16" s="54"/>
      <c r="D16" s="54"/>
      <c r="E16" s="54"/>
      <c r="F16" s="54"/>
    </row>
    <row r="18" spans="1:14" ht="55.2" x14ac:dyDescent="0.3">
      <c r="A18" s="2" t="s">
        <v>3</v>
      </c>
      <c r="B18" s="3" t="s">
        <v>4</v>
      </c>
      <c r="C18" s="4" t="s">
        <v>5</v>
      </c>
      <c r="D18" s="4" t="s">
        <v>6</v>
      </c>
      <c r="E18" s="3" t="s">
        <v>7</v>
      </c>
      <c r="F18" s="4" t="s">
        <v>8</v>
      </c>
      <c r="G18" s="4" t="s">
        <v>9</v>
      </c>
      <c r="H18" s="4" t="s">
        <v>10</v>
      </c>
      <c r="I18" s="5" t="s">
        <v>11</v>
      </c>
      <c r="J18" s="5" t="s">
        <v>12</v>
      </c>
      <c r="K18" s="6" t="s">
        <v>13</v>
      </c>
      <c r="L18" s="6" t="s">
        <v>14</v>
      </c>
      <c r="M18" s="7" t="s">
        <v>15</v>
      </c>
      <c r="N18" s="7" t="s">
        <v>16</v>
      </c>
    </row>
    <row r="19" spans="1:14" ht="67.2" customHeight="1" x14ac:dyDescent="0.3">
      <c r="A19" s="27">
        <v>1</v>
      </c>
      <c r="B19" s="28" t="s">
        <v>32</v>
      </c>
      <c r="C19" s="29" t="s">
        <v>33</v>
      </c>
      <c r="D19" s="30">
        <v>1</v>
      </c>
      <c r="E19" s="31">
        <v>1986</v>
      </c>
      <c r="F19" s="31">
        <v>1986</v>
      </c>
      <c r="G19" s="29">
        <v>1</v>
      </c>
      <c r="H19" s="29">
        <v>0</v>
      </c>
      <c r="I19" s="34">
        <v>0</v>
      </c>
      <c r="J19" s="35">
        <f>I19*E19</f>
        <v>0</v>
      </c>
      <c r="K19" s="29">
        <f>I19+G19</f>
        <v>1</v>
      </c>
      <c r="L19" s="32">
        <f>K19*E19</f>
        <v>1986</v>
      </c>
      <c r="M19" s="34">
        <f>D19-K19</f>
        <v>0</v>
      </c>
      <c r="N19" s="35">
        <f>M19*E19</f>
        <v>0</v>
      </c>
    </row>
    <row r="20" spans="1:14" ht="67.2" customHeight="1" x14ac:dyDescent="0.3">
      <c r="A20" s="8">
        <v>2</v>
      </c>
      <c r="B20" s="9" t="s">
        <v>34</v>
      </c>
      <c r="C20" s="8" t="s">
        <v>33</v>
      </c>
      <c r="D20" s="33">
        <v>5</v>
      </c>
      <c r="E20" s="10">
        <v>1245</v>
      </c>
      <c r="F20" s="31">
        <f t="shared" ref="F20:F26" si="0">D20*E20</f>
        <v>6225</v>
      </c>
      <c r="G20" s="29">
        <v>5</v>
      </c>
      <c r="H20" s="29">
        <v>0</v>
      </c>
      <c r="I20" s="34">
        <v>0</v>
      </c>
      <c r="J20" s="35">
        <f t="shared" ref="J20:J26" si="1">I20*E20</f>
        <v>0</v>
      </c>
      <c r="K20" s="29">
        <f t="shared" ref="K20:K26" si="2">I20+G20</f>
        <v>5</v>
      </c>
      <c r="L20" s="32">
        <f t="shared" ref="L20:L26" si="3">K20*E20</f>
        <v>6225</v>
      </c>
      <c r="M20" s="34">
        <f t="shared" ref="M20:M26" si="4">D20-K20</f>
        <v>0</v>
      </c>
      <c r="N20" s="35">
        <f t="shared" ref="N20:N26" si="5">M20*E20</f>
        <v>0</v>
      </c>
    </row>
    <row r="21" spans="1:14" ht="67.2" customHeight="1" x14ac:dyDescent="0.3">
      <c r="A21" s="8">
        <v>3</v>
      </c>
      <c r="B21" s="9" t="s">
        <v>35</v>
      </c>
      <c r="C21" s="8" t="s">
        <v>33</v>
      </c>
      <c r="D21" s="33">
        <v>3</v>
      </c>
      <c r="E21" s="10">
        <v>1245</v>
      </c>
      <c r="F21" s="31">
        <f t="shared" si="0"/>
        <v>3735</v>
      </c>
      <c r="G21" s="29">
        <v>3</v>
      </c>
      <c r="H21" s="29">
        <v>0</v>
      </c>
      <c r="I21" s="34">
        <v>0</v>
      </c>
      <c r="J21" s="35">
        <f>I21*E21</f>
        <v>0</v>
      </c>
      <c r="K21" s="29">
        <f>I21+G21</f>
        <v>3</v>
      </c>
      <c r="L21" s="32">
        <f t="shared" si="3"/>
        <v>3735</v>
      </c>
      <c r="M21" s="34">
        <f t="shared" si="4"/>
        <v>0</v>
      </c>
      <c r="N21" s="35">
        <f t="shared" si="5"/>
        <v>0</v>
      </c>
    </row>
    <row r="22" spans="1:14" ht="67.2" customHeight="1" x14ac:dyDescent="0.3">
      <c r="A22" s="8">
        <v>4</v>
      </c>
      <c r="B22" s="9" t="s">
        <v>36</v>
      </c>
      <c r="C22" s="8" t="s">
        <v>33</v>
      </c>
      <c r="D22" s="33">
        <v>2</v>
      </c>
      <c r="E22" s="10">
        <v>1245</v>
      </c>
      <c r="F22" s="31">
        <f t="shared" si="0"/>
        <v>2490</v>
      </c>
      <c r="G22" s="29">
        <v>2</v>
      </c>
      <c r="H22" s="29">
        <v>0</v>
      </c>
      <c r="I22" s="34">
        <v>0</v>
      </c>
      <c r="J22" s="35">
        <f t="shared" si="1"/>
        <v>0</v>
      </c>
      <c r="K22" s="29">
        <f t="shared" si="2"/>
        <v>2</v>
      </c>
      <c r="L22" s="32">
        <f t="shared" si="3"/>
        <v>2490</v>
      </c>
      <c r="M22" s="34">
        <f t="shared" si="4"/>
        <v>0</v>
      </c>
      <c r="N22" s="35">
        <f t="shared" si="5"/>
        <v>0</v>
      </c>
    </row>
    <row r="23" spans="1:14" ht="67.2" customHeight="1" x14ac:dyDescent="0.3">
      <c r="A23" s="8">
        <v>5</v>
      </c>
      <c r="B23" s="9" t="s">
        <v>37</v>
      </c>
      <c r="C23" s="8" t="s">
        <v>33</v>
      </c>
      <c r="D23" s="33">
        <v>1</v>
      </c>
      <c r="E23" s="10">
        <v>1245</v>
      </c>
      <c r="F23" s="31">
        <f t="shared" si="0"/>
        <v>1245</v>
      </c>
      <c r="G23" s="29">
        <v>1</v>
      </c>
      <c r="H23" s="29">
        <v>0</v>
      </c>
      <c r="I23" s="34">
        <v>0</v>
      </c>
      <c r="J23" s="35">
        <f t="shared" si="1"/>
        <v>0</v>
      </c>
      <c r="K23" s="29">
        <f t="shared" si="2"/>
        <v>1</v>
      </c>
      <c r="L23" s="32">
        <f t="shared" si="3"/>
        <v>1245</v>
      </c>
      <c r="M23" s="34">
        <f t="shared" si="4"/>
        <v>0</v>
      </c>
      <c r="N23" s="35">
        <f t="shared" si="5"/>
        <v>0</v>
      </c>
    </row>
    <row r="24" spans="1:14" ht="67.2" customHeight="1" x14ac:dyDescent="0.3">
      <c r="A24" s="8">
        <v>6</v>
      </c>
      <c r="B24" s="9" t="s">
        <v>38</v>
      </c>
      <c r="C24" s="8" t="s">
        <v>33</v>
      </c>
      <c r="D24" s="33">
        <v>3</v>
      </c>
      <c r="E24" s="10">
        <v>1245</v>
      </c>
      <c r="F24" s="31">
        <f t="shared" si="0"/>
        <v>3735</v>
      </c>
      <c r="G24" s="29">
        <v>3</v>
      </c>
      <c r="H24" s="29">
        <v>0</v>
      </c>
      <c r="I24" s="34">
        <v>0</v>
      </c>
      <c r="J24" s="35">
        <f t="shared" si="1"/>
        <v>0</v>
      </c>
      <c r="K24" s="29">
        <f t="shared" si="2"/>
        <v>3</v>
      </c>
      <c r="L24" s="32">
        <f t="shared" si="3"/>
        <v>3735</v>
      </c>
      <c r="M24" s="34">
        <f t="shared" si="4"/>
        <v>0</v>
      </c>
      <c r="N24" s="35">
        <f t="shared" si="5"/>
        <v>0</v>
      </c>
    </row>
    <row r="25" spans="1:14" ht="67.2" customHeight="1" x14ac:dyDescent="0.3">
      <c r="A25" s="8">
        <v>7</v>
      </c>
      <c r="B25" s="9" t="s">
        <v>39</v>
      </c>
      <c r="C25" s="8" t="s">
        <v>33</v>
      </c>
      <c r="D25" s="33">
        <v>3</v>
      </c>
      <c r="E25" s="10">
        <v>1245</v>
      </c>
      <c r="F25" s="31">
        <f t="shared" si="0"/>
        <v>3735</v>
      </c>
      <c r="G25" s="29">
        <v>2</v>
      </c>
      <c r="H25" s="8">
        <v>0</v>
      </c>
      <c r="I25" s="36">
        <v>1</v>
      </c>
      <c r="J25" s="35">
        <f t="shared" si="1"/>
        <v>1245</v>
      </c>
      <c r="K25" s="29">
        <f t="shared" si="2"/>
        <v>3</v>
      </c>
      <c r="L25" s="32">
        <f t="shared" si="3"/>
        <v>3735</v>
      </c>
      <c r="M25" s="34">
        <f t="shared" si="4"/>
        <v>0</v>
      </c>
      <c r="N25" s="35">
        <f t="shared" si="5"/>
        <v>0</v>
      </c>
    </row>
    <row r="26" spans="1:14" ht="90" customHeight="1" x14ac:dyDescent="0.3">
      <c r="A26" s="37">
        <v>8</v>
      </c>
      <c r="B26" s="25" t="s">
        <v>40</v>
      </c>
      <c r="C26" s="26" t="s">
        <v>33</v>
      </c>
      <c r="D26" s="38">
        <v>1</v>
      </c>
      <c r="E26" s="39">
        <v>1245</v>
      </c>
      <c r="F26" s="31">
        <f t="shared" si="0"/>
        <v>1245</v>
      </c>
      <c r="G26" s="29">
        <v>0.7</v>
      </c>
      <c r="H26" s="40">
        <v>0</v>
      </c>
      <c r="I26" s="41">
        <v>0.3</v>
      </c>
      <c r="J26" s="42">
        <f t="shared" si="1"/>
        <v>373.5</v>
      </c>
      <c r="K26" s="40">
        <f t="shared" si="2"/>
        <v>1</v>
      </c>
      <c r="L26" s="43">
        <f t="shared" si="3"/>
        <v>1245</v>
      </c>
      <c r="M26" s="41">
        <f t="shared" si="4"/>
        <v>0</v>
      </c>
      <c r="N26" s="42">
        <f t="shared" si="5"/>
        <v>0</v>
      </c>
    </row>
    <row r="27" spans="1:14" ht="57" customHeight="1" x14ac:dyDescent="0.3">
      <c r="A27" s="8"/>
      <c r="B27" s="8"/>
      <c r="C27" s="8"/>
      <c r="D27" s="8"/>
      <c r="E27" s="8"/>
      <c r="F27" s="44">
        <f>SUM(F19:F26)</f>
        <v>24396</v>
      </c>
      <c r="G27" s="8"/>
      <c r="H27" s="8"/>
      <c r="I27" s="8"/>
      <c r="J27" s="44">
        <f>SUM(J19:J26)</f>
        <v>1618.5</v>
      </c>
      <c r="K27" s="8"/>
      <c r="L27" s="44">
        <f>SUM(L19:L26)</f>
        <v>24396</v>
      </c>
      <c r="M27" s="8"/>
      <c r="N27" s="44">
        <f>SUM(N19:N26)</f>
        <v>0</v>
      </c>
    </row>
    <row r="28" spans="1:14" x14ac:dyDescent="0.3">
      <c r="A28" s="11"/>
      <c r="B28" s="12"/>
      <c r="C28" s="50" t="s">
        <v>17</v>
      </c>
      <c r="D28" s="51"/>
      <c r="E28" s="51"/>
      <c r="F28" s="51"/>
      <c r="G28" s="51"/>
      <c r="H28" s="52"/>
      <c r="I28" s="13">
        <f>SUM(J19:J26)</f>
        <v>1618.5</v>
      </c>
      <c r="J28" s="14"/>
      <c r="K28" s="15"/>
      <c r="L28" s="14"/>
      <c r="M28" s="15"/>
      <c r="N28" s="14"/>
    </row>
    <row r="29" spans="1:14" x14ac:dyDescent="0.3">
      <c r="C29" s="57" t="s">
        <v>18</v>
      </c>
      <c r="D29" s="58"/>
      <c r="E29" s="58"/>
      <c r="F29" s="58"/>
      <c r="G29" s="58"/>
      <c r="H29" s="59"/>
      <c r="I29" s="16">
        <f>I28*0.2</f>
        <v>323.70000000000005</v>
      </c>
    </row>
    <row r="30" spans="1:14" x14ac:dyDescent="0.3">
      <c r="C30" s="60" t="s">
        <v>19</v>
      </c>
      <c r="D30" s="61"/>
      <c r="E30" s="61"/>
      <c r="F30" s="61"/>
      <c r="G30" s="61"/>
      <c r="H30" s="62"/>
      <c r="I30" s="17">
        <f>I28+I29</f>
        <v>1942.2</v>
      </c>
    </row>
    <row r="31" spans="1:14" x14ac:dyDescent="0.3">
      <c r="C31" s="57" t="s">
        <v>20</v>
      </c>
      <c r="D31" s="58"/>
      <c r="E31" s="58"/>
      <c r="F31" s="58"/>
      <c r="G31" s="58"/>
      <c r="H31" s="59"/>
      <c r="I31" s="18">
        <f>I30</f>
        <v>1942.2</v>
      </c>
    </row>
    <row r="34" spans="2:9" x14ac:dyDescent="0.3">
      <c r="B34" s="19"/>
    </row>
    <row r="35" spans="2:9" x14ac:dyDescent="0.3">
      <c r="B35" s="20"/>
    </row>
    <row r="36" spans="2:9" x14ac:dyDescent="0.3">
      <c r="B36" s="21" t="s">
        <v>21</v>
      </c>
      <c r="G36" s="56" t="s">
        <v>22</v>
      </c>
      <c r="H36" s="56"/>
      <c r="I36" s="56"/>
    </row>
    <row r="37" spans="2:9" x14ac:dyDescent="0.3">
      <c r="B37" s="21"/>
      <c r="G37" s="56"/>
      <c r="H37" s="56"/>
      <c r="I37" s="56"/>
    </row>
    <row r="38" spans="2:9" x14ac:dyDescent="0.3">
      <c r="B38" s="21"/>
      <c r="G38" s="56"/>
      <c r="H38" s="56"/>
      <c r="I38" s="56"/>
    </row>
    <row r="39" spans="2:9" x14ac:dyDescent="0.3">
      <c r="B39" s="22" t="s">
        <v>23</v>
      </c>
      <c r="G39" s="56" t="s">
        <v>41</v>
      </c>
      <c r="H39" s="56"/>
      <c r="I39" s="56"/>
    </row>
    <row r="40" spans="2:9" x14ac:dyDescent="0.3">
      <c r="B40" s="22" t="s">
        <v>24</v>
      </c>
      <c r="G40" s="56" t="s">
        <v>42</v>
      </c>
      <c r="H40" s="56"/>
      <c r="I40" s="56"/>
    </row>
    <row r="41" spans="2:9" x14ac:dyDescent="0.3">
      <c r="B41" s="19" t="s">
        <v>25</v>
      </c>
      <c r="G41" s="56"/>
      <c r="H41" s="56"/>
      <c r="I41" s="56"/>
    </row>
    <row r="42" spans="2:9" x14ac:dyDescent="0.3">
      <c r="G42" s="48"/>
      <c r="H42" s="48"/>
      <c r="I42" s="48"/>
    </row>
    <row r="43" spans="2:9" x14ac:dyDescent="0.3">
      <c r="B43" s="48" t="s">
        <v>26</v>
      </c>
      <c r="G43" s="56" t="s">
        <v>26</v>
      </c>
      <c r="H43" s="56"/>
      <c r="I43" s="56"/>
    </row>
  </sheetData>
  <mergeCells count="16">
    <mergeCell ref="G39:I39"/>
    <mergeCell ref="G40:I40"/>
    <mergeCell ref="G41:I41"/>
    <mergeCell ref="G43:I43"/>
    <mergeCell ref="C29:H29"/>
    <mergeCell ref="C30:H30"/>
    <mergeCell ref="C31:H31"/>
    <mergeCell ref="G36:I36"/>
    <mergeCell ref="G37:I37"/>
    <mergeCell ref="G38:I38"/>
    <mergeCell ref="C28:H28"/>
    <mergeCell ref="A3:L3"/>
    <mergeCell ref="A5:J5"/>
    <mergeCell ref="C7:G7"/>
    <mergeCell ref="C10:G10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TTA JUV-1 17.05.2022</vt:lpstr>
      <vt:lpstr>TTA JUV-2 12.08.2022</vt:lpstr>
      <vt:lpstr>TTA JUV-3 10.10.2022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jurim</dc:creator>
  <cp:lastModifiedBy>Juri Mihhailovski</cp:lastModifiedBy>
  <dcterms:created xsi:type="dcterms:W3CDTF">2022-05-17T18:26:16Z</dcterms:created>
  <dcterms:modified xsi:type="dcterms:W3CDTF">2022-10-11T07:29:22Z</dcterms:modified>
</cp:coreProperties>
</file>